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50" windowWidth="23715" windowHeight="9525" activeTab="0"/>
  </bookViews>
  <sheets>
    <sheet name="Anleihenrendite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<sst xmlns="http://schemas.openxmlformats.org/spreadsheetml/2006/main" count="45" uniqueCount="31">
  <si>
    <t>Kaufdatum</t>
  </si>
  <si>
    <t>Verkaufsspesen</t>
  </si>
  <si>
    <t>Ankaufspesen</t>
  </si>
  <si>
    <t>Verkaufspesen</t>
  </si>
  <si>
    <t>Verkaufsdatum</t>
  </si>
  <si>
    <t>Kaufpreis</t>
  </si>
  <si>
    <t>+</t>
  </si>
  <si>
    <t>Finanztransaktionssteuer (FTS)</t>
  </si>
  <si>
    <t>FTS</t>
  </si>
  <si>
    <t>-</t>
  </si>
  <si>
    <t>Kursgewinnsteuer (KGSt)</t>
  </si>
  <si>
    <t>Gesamtkaufpreis</t>
  </si>
  <si>
    <t>KGSt</t>
  </si>
  <si>
    <t>(Brutto)Verkaufserlös</t>
  </si>
  <si>
    <t>(Netto)Verkaufserlös</t>
  </si>
  <si>
    <t>Gewinn</t>
  </si>
  <si>
    <t>=</t>
  </si>
  <si>
    <t>Behaltedauer</t>
  </si>
  <si>
    <t>Rendite</t>
  </si>
  <si>
    <t>Rendite p.a.</t>
  </si>
  <si>
    <t>Gekaufte Nominale</t>
  </si>
  <si>
    <t>Berechnung der Rendite bei einer Anleihe</t>
  </si>
  <si>
    <t>Verzinsung p.a.</t>
  </si>
  <si>
    <t>Stückzinsen-Tage</t>
  </si>
  <si>
    <t>Stückzinsen</t>
  </si>
  <si>
    <t>KESt</t>
  </si>
  <si>
    <t>Kapitalertragssteuer (KESt)</t>
  </si>
  <si>
    <t>Kaufkurs in %</t>
  </si>
  <si>
    <t>Verkaufskurs/Tilgungskurs</t>
  </si>
  <si>
    <t>letzter Zinstermin VOR Kauf</t>
  </si>
  <si>
    <t>Fehlerüberprüfung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</si>
</sst>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\ &quot;Stück&quot;"/>
    <numFmt numFmtId="165" formatCode="_-&quot;€&quot;\ * #,##0.000_-;\-&quot;€&quot;\ * #,##0.000_-;_-&quot;€&quot;\ * &quot;-&quot;??_-;_-@_-"/>
    <numFmt numFmtId="166" formatCode="0\ &quot;Tage&quot;"/>
    <numFmt numFmtId="167" formatCode="_-&quot;€&quot;\ * #,##0.00_-;[Red]\-&quot;€&quot;\ * #,##0.00_-;_-&quot;€&quot;\ * &quot;-&quot;??_-;_-@_-"/>
    <numFmt numFmtId="168" formatCode="#,###\ &quot;Tage&quot;"/>
    <numFmt numFmtId="172" formatCode="0.00000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0" fontId="0" fillId="0" borderId="0" xfId="0" applyNumberFormat="1"/>
    <xf numFmtId="44" fontId="0" fillId="0" borderId="0" xfId="21" applyFont="1"/>
    <xf numFmtId="164" fontId="0" fillId="0" borderId="0" xfId="20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65" fontId="0" fillId="0" borderId="0" xfId="0" applyNumberFormat="1" applyBorder="1"/>
    <xf numFmtId="0" fontId="0" fillId="0" borderId="0" xfId="0" applyBorder="1"/>
    <xf numFmtId="44" fontId="0" fillId="0" borderId="0" xfId="0" applyNumberFormat="1" applyBorder="1"/>
    <xf numFmtId="0" fontId="0" fillId="0" borderId="0" xfId="0" applyFont="1" applyFill="1" applyBorder="1"/>
    <xf numFmtId="0" fontId="2" fillId="0" borderId="2" xfId="0" applyFont="1" applyFill="1" applyBorder="1"/>
    <xf numFmtId="10" fontId="0" fillId="2" borderId="0" xfId="0" applyNumberFormat="1" applyFill="1"/>
    <xf numFmtId="44" fontId="0" fillId="3" borderId="0" xfId="21" applyFont="1" applyFill="1"/>
    <xf numFmtId="14" fontId="0" fillId="3" borderId="0" xfId="0" applyNumberFormat="1" applyFill="1"/>
    <xf numFmtId="166" fontId="0" fillId="0" borderId="0" xfId="0" applyNumberFormat="1"/>
    <xf numFmtId="167" fontId="0" fillId="0" borderId="0" xfId="0" applyNumberFormat="1"/>
    <xf numFmtId="167" fontId="0" fillId="0" borderId="1" xfId="0" applyNumberFormat="1" applyBorder="1"/>
    <xf numFmtId="167" fontId="2" fillId="0" borderId="2" xfId="0" applyNumberFormat="1" applyFont="1" applyBorder="1"/>
    <xf numFmtId="0" fontId="2" fillId="0" borderId="0" xfId="0" applyFont="1"/>
    <xf numFmtId="9" fontId="0" fillId="3" borderId="0" xfId="22" applyFont="1" applyFill="1"/>
    <xf numFmtId="10" fontId="0" fillId="0" borderId="0" xfId="22" applyNumberFormat="1" applyFont="1"/>
    <xf numFmtId="0" fontId="0" fillId="0" borderId="0" xfId="0" applyFont="1"/>
    <xf numFmtId="0" fontId="2" fillId="0" borderId="0" xfId="0" applyFont="1" applyFill="1" applyBorder="1"/>
    <xf numFmtId="167" fontId="2" fillId="0" borderId="0" xfId="0" applyNumberFormat="1" applyFont="1"/>
    <xf numFmtId="44" fontId="0" fillId="0" borderId="0" xfId="0" applyNumberFormat="1"/>
    <xf numFmtId="168" fontId="0" fillId="4" borderId="0" xfId="20" applyNumberFormat="1" applyFont="1" applyFill="1"/>
    <xf numFmtId="44" fontId="0" fillId="4" borderId="0" xfId="0" applyNumberFormat="1" applyFill="1"/>
    <xf numFmtId="10" fontId="0" fillId="3" borderId="0" xfId="22" applyNumberFormat="1" applyFont="1" applyFill="1"/>
    <xf numFmtId="0" fontId="3" fillId="0" borderId="0" xfId="0" applyFont="1" applyAlignment="1">
      <alignment horizontal="center"/>
    </xf>
    <xf numFmtId="172" fontId="0" fillId="0" borderId="0" xfId="22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Währung" xfId="21"/>
    <cellStyle name="Prozen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7</xdr:col>
      <xdr:colOff>0</xdr:colOff>
      <xdr:row>7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0"/>
          <a:ext cx="6677025" cy="1333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tabSelected="1" zoomScale="85" zoomScaleNormal="85" workbookViewId="0" topLeftCell="A1">
      <selection activeCell="G24" sqref="E10:G24"/>
    </sheetView>
  </sheetViews>
  <sheetFormatPr defaultColWidth="11.421875" defaultRowHeight="15"/>
  <cols>
    <col min="2" max="2" width="27.28125" style="0" bestFit="1" customWidth="1"/>
    <col min="3" max="3" width="13.140625" style="0" customWidth="1"/>
    <col min="4" max="4" width="15.7109375" style="0" customWidth="1"/>
    <col min="5" max="5" width="2.00390625" style="0" bestFit="1" customWidth="1"/>
    <col min="6" max="6" width="26.57421875" style="0" customWidth="1"/>
    <col min="7" max="7" width="15.8515625" style="0" customWidth="1"/>
    <col min="9" max="9" width="46.00390625" style="0" customWidth="1"/>
  </cols>
  <sheetData>
    <row r="1" spans="2:4" ht="15">
      <c r="B1" s="1"/>
      <c r="C1" s="1"/>
      <c r="D1" s="1"/>
    </row>
    <row r="2" spans="2:4" ht="15">
      <c r="B2" s="1"/>
      <c r="C2" s="1"/>
      <c r="D2" s="1"/>
    </row>
    <row r="3" spans="2:4" ht="15">
      <c r="B3" s="1"/>
      <c r="C3" s="1"/>
      <c r="D3" s="1"/>
    </row>
    <row r="4" spans="2:4" ht="15">
      <c r="B4" s="1"/>
      <c r="C4" s="1"/>
      <c r="D4" s="1"/>
    </row>
    <row r="5" spans="2:4" ht="15">
      <c r="B5" s="1"/>
      <c r="C5" s="1"/>
      <c r="D5" s="1"/>
    </row>
    <row r="6" spans="2:4" ht="15">
      <c r="B6" s="1"/>
      <c r="C6" s="1"/>
      <c r="D6" s="1"/>
    </row>
    <row r="7" spans="2:4" ht="15">
      <c r="B7" s="1"/>
      <c r="C7" s="1"/>
      <c r="D7" s="1"/>
    </row>
    <row r="8" spans="2:7" ht="23.25">
      <c r="B8" s="32" t="s">
        <v>21</v>
      </c>
      <c r="C8" s="32"/>
      <c r="D8" s="32"/>
      <c r="E8" s="32"/>
      <c r="F8" s="32"/>
      <c r="G8" s="32"/>
    </row>
    <row r="9" spans="2:9" ht="15">
      <c r="B9" s="1"/>
      <c r="C9" s="1"/>
      <c r="D9" s="1"/>
      <c r="I9" t="s">
        <v>30</v>
      </c>
    </row>
    <row r="10" spans="2:9" ht="15">
      <c r="B10" t="s">
        <v>27</v>
      </c>
      <c r="C10" s="31">
        <v>0.9</v>
      </c>
      <c r="D10" s="4"/>
      <c r="F10" t="s">
        <v>5</v>
      </c>
      <c r="G10" s="19">
        <f>C12*C10</f>
        <v>900</v>
      </c>
      <c r="I10" t="str">
        <f>IF(COUNTBLANK(C10:C27)&gt;4,"Sie haben noch nicht alle Eingaben in der Spalte C eingegeben!","")</f>
        <v/>
      </c>
    </row>
    <row r="11" spans="2:9" ht="15">
      <c r="B11" t="s">
        <v>0</v>
      </c>
      <c r="C11" s="17">
        <v>40909</v>
      </c>
      <c r="D11" s="2"/>
      <c r="E11" s="6" t="s">
        <v>6</v>
      </c>
      <c r="F11" t="s">
        <v>2</v>
      </c>
      <c r="G11" s="19">
        <f>C22</f>
        <v>0</v>
      </c>
      <c r="I11" t="str">
        <f>IF(C11&gt;C20,"Ihr Kaufdatum ist später als Ihr Verkaufsdatum! Das ist nicht möglich","")</f>
        <v/>
      </c>
    </row>
    <row r="12" spans="2:9" ht="15">
      <c r="B12" t="s">
        <v>20</v>
      </c>
      <c r="C12" s="16">
        <v>1000</v>
      </c>
      <c r="D12" s="5"/>
      <c r="E12" t="s">
        <v>6</v>
      </c>
      <c r="F12" t="s">
        <v>24</v>
      </c>
      <c r="G12" s="28">
        <f>C17</f>
        <v>0</v>
      </c>
      <c r="I12" t="str">
        <f>IF(C15&gt;C11,"Bitte geben Sie in C15 den letzten Zinstermin ein, nicht den nächsten!","")</f>
        <v/>
      </c>
    </row>
    <row r="13" spans="5:7" ht="15">
      <c r="E13" s="7" t="s">
        <v>6</v>
      </c>
      <c r="F13" s="7" t="s">
        <v>8</v>
      </c>
      <c r="G13" s="20">
        <f>G10*C27</f>
        <v>0</v>
      </c>
    </row>
    <row r="14" spans="2:11" ht="15">
      <c r="B14" t="s">
        <v>22</v>
      </c>
      <c r="C14" s="23">
        <v>0.05</v>
      </c>
      <c r="D14" s="4"/>
      <c r="E14" s="22" t="s">
        <v>16</v>
      </c>
      <c r="F14" s="26" t="s">
        <v>11</v>
      </c>
      <c r="G14" s="27">
        <f>SUM(G10:G13)</f>
        <v>900</v>
      </c>
      <c r="I14" s="8"/>
      <c r="J14" s="10"/>
      <c r="K14" s="11"/>
    </row>
    <row r="15" spans="2:11" ht="15">
      <c r="B15" t="s">
        <v>29</v>
      </c>
      <c r="C15" s="17">
        <v>40909</v>
      </c>
      <c r="D15" s="2"/>
      <c r="G15" s="19"/>
      <c r="I15" s="11"/>
      <c r="J15" s="11"/>
      <c r="K15" s="11"/>
    </row>
    <row r="16" spans="2:11" ht="15">
      <c r="B16" t="s">
        <v>23</v>
      </c>
      <c r="C16" s="29">
        <f>C11-C15</f>
        <v>0</v>
      </c>
      <c r="D16" s="5"/>
      <c r="F16" t="s">
        <v>13</v>
      </c>
      <c r="G16" s="19">
        <f>C19*C12</f>
        <v>1000</v>
      </c>
      <c r="I16" s="11"/>
      <c r="J16" s="11"/>
      <c r="K16" s="12"/>
    </row>
    <row r="17" spans="2:11" ht="15">
      <c r="B17" t="s">
        <v>24</v>
      </c>
      <c r="C17" s="30">
        <f>C12*C14*C16/360</f>
        <v>0</v>
      </c>
      <c r="E17" t="s">
        <v>6</v>
      </c>
      <c r="F17" t="s">
        <v>24</v>
      </c>
      <c r="G17" s="4">
        <v>250</v>
      </c>
      <c r="I17" s="11"/>
      <c r="J17" s="11"/>
      <c r="K17" s="12"/>
    </row>
    <row r="18" spans="4:11" ht="15">
      <c r="D18" s="4"/>
      <c r="E18" t="s">
        <v>9</v>
      </c>
      <c r="F18" t="s">
        <v>25</v>
      </c>
      <c r="G18" s="4">
        <f>(G17-G12)*C25</f>
        <v>0</v>
      </c>
      <c r="I18" s="11"/>
      <c r="J18" s="8"/>
      <c r="K18" s="12"/>
    </row>
    <row r="19" spans="2:11" ht="15">
      <c r="B19" t="s">
        <v>28</v>
      </c>
      <c r="C19" s="31">
        <v>1</v>
      </c>
      <c r="D19" s="4"/>
      <c r="E19" t="s">
        <v>9</v>
      </c>
      <c r="F19" t="s">
        <v>1</v>
      </c>
      <c r="G19" s="19">
        <f>C23</f>
        <v>0</v>
      </c>
      <c r="I19" s="11"/>
      <c r="J19" s="11"/>
      <c r="K19" s="11"/>
    </row>
    <row r="20" spans="2:11" ht="15">
      <c r="B20" t="s">
        <v>4</v>
      </c>
      <c r="C20" s="17">
        <v>42736</v>
      </c>
      <c r="D20" s="4"/>
      <c r="E20" t="s">
        <v>9</v>
      </c>
      <c r="F20" t="s">
        <v>8</v>
      </c>
      <c r="G20" s="19">
        <f>G16*C27</f>
        <v>0</v>
      </c>
      <c r="I20" s="11"/>
      <c r="J20" s="11"/>
      <c r="K20" s="12"/>
    </row>
    <row r="21" spans="5:11" ht="15">
      <c r="E21" s="7" t="s">
        <v>9</v>
      </c>
      <c r="F21" s="7" t="s">
        <v>12</v>
      </c>
      <c r="G21" s="20">
        <f>(G16-G10)*C26</f>
        <v>0</v>
      </c>
      <c r="I21" s="11"/>
      <c r="J21" s="11"/>
      <c r="K21" s="12"/>
    </row>
    <row r="22" spans="2:11" ht="15">
      <c r="B22" t="s">
        <v>2</v>
      </c>
      <c r="C22" s="16">
        <v>0</v>
      </c>
      <c r="D22" s="3"/>
      <c r="E22" s="8" t="s">
        <v>16</v>
      </c>
      <c r="F22" s="13" t="s">
        <v>14</v>
      </c>
      <c r="G22" s="19">
        <f>G16+G17-G18-G19-G20-G21</f>
        <v>1250</v>
      </c>
      <c r="I22" s="11"/>
      <c r="J22" s="8"/>
      <c r="K22" s="12"/>
    </row>
    <row r="23" spans="2:11" ht="15">
      <c r="B23" t="s">
        <v>3</v>
      </c>
      <c r="C23" s="16">
        <v>0</v>
      </c>
      <c r="D23" s="3"/>
      <c r="E23" s="7" t="s">
        <v>9</v>
      </c>
      <c r="F23" s="9" t="s">
        <v>11</v>
      </c>
      <c r="G23" s="20">
        <f>G14</f>
        <v>900</v>
      </c>
      <c r="I23" s="11"/>
      <c r="J23" s="11"/>
      <c r="K23" s="11"/>
    </row>
    <row r="24" spans="4:11" ht="15.75" thickBot="1">
      <c r="D24" s="3"/>
      <c r="E24" s="14" t="s">
        <v>16</v>
      </c>
      <c r="F24" s="14" t="s">
        <v>15</v>
      </c>
      <c r="G24" s="21">
        <f>G22-G23</f>
        <v>350</v>
      </c>
      <c r="I24" s="11"/>
      <c r="J24" s="11"/>
      <c r="K24" s="12"/>
    </row>
    <row r="25" spans="2:11" ht="15.75" thickTop="1">
      <c r="B25" t="s">
        <v>26</v>
      </c>
      <c r="C25" s="15">
        <v>0</v>
      </c>
      <c r="F25" s="8"/>
      <c r="G25" s="19"/>
      <c r="I25" s="11"/>
      <c r="J25" s="11"/>
      <c r="K25" s="12"/>
    </row>
    <row r="26" spans="2:11" ht="15">
      <c r="B26" t="s">
        <v>10</v>
      </c>
      <c r="C26" s="15">
        <v>0</v>
      </c>
      <c r="F26" t="s">
        <v>17</v>
      </c>
      <c r="G26" s="18">
        <v>1800</v>
      </c>
      <c r="I26" s="11"/>
      <c r="J26" s="8"/>
      <c r="K26" s="12"/>
    </row>
    <row r="27" spans="2:9" ht="15">
      <c r="B27" t="s">
        <v>7</v>
      </c>
      <c r="C27" s="15">
        <v>0</v>
      </c>
      <c r="H27" s="8"/>
      <c r="I27" s="12"/>
    </row>
    <row r="28" spans="6:11" ht="15">
      <c r="F28" t="s">
        <v>18</v>
      </c>
      <c r="G28" s="24">
        <f>G24/G14</f>
        <v>0.3888888888888889</v>
      </c>
      <c r="I28" s="11"/>
      <c r="J28" s="8"/>
      <c r="K28" s="12"/>
    </row>
    <row r="29" spans="6:7" ht="15">
      <c r="F29" s="25" t="s">
        <v>19</v>
      </c>
      <c r="G29" s="33">
        <f>G28*360/G26</f>
        <v>0.07777777777777778</v>
      </c>
    </row>
  </sheetData>
  <mergeCells count="1">
    <mergeCell ref="B8:G8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Plainer</dc:creator>
  <cp:keywords/>
  <dc:description/>
  <cp:lastModifiedBy>Clemens Plainer</cp:lastModifiedBy>
  <cp:lastPrinted>2012-03-21T17:43:34Z</cp:lastPrinted>
  <dcterms:created xsi:type="dcterms:W3CDTF">2012-03-21T15:51:53Z</dcterms:created>
  <dcterms:modified xsi:type="dcterms:W3CDTF">2012-05-06T16:23:50Z</dcterms:modified>
  <cp:category/>
  <cp:version/>
  <cp:contentType/>
  <cp:contentStatus/>
</cp:coreProperties>
</file>